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geli/Desktop/"/>
    </mc:Choice>
  </mc:AlternateContent>
  <xr:revisionPtr revIDLastSave="0" documentId="8_{6C7D3DFA-CD14-A844-A802-7AEFDCA46909}" xr6:coauthVersionLast="40" xr6:coauthVersionMax="40" xr10:uidLastSave="{00000000-0000-0000-0000-000000000000}"/>
  <bookViews>
    <workbookView xWindow="0" yWindow="500" windowWidth="25600" windowHeight="14180" activeTab="1" xr2:uid="{00000000-000D-0000-FFFF-FFFF00000000}"/>
  </bookViews>
  <sheets>
    <sheet name="Sträckor med fast pris" sheetId="1" r:id="rId1"/>
    <sheet name="Rörligt pr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7" i="1" l="1"/>
  <c r="D47" i="1"/>
  <c r="H47" i="1" l="1"/>
  <c r="D3" i="1"/>
  <c r="F3" i="1"/>
  <c r="D5" i="1"/>
  <c r="F5" i="1"/>
  <c r="D6" i="1"/>
  <c r="F6" i="1"/>
  <c r="D8" i="1"/>
  <c r="F8" i="1"/>
  <c r="H3" i="1" l="1"/>
  <c r="H6" i="1"/>
  <c r="H8" i="1"/>
  <c r="H5" i="1"/>
  <c r="E48" i="2"/>
  <c r="G48" i="2" s="1"/>
  <c r="E46" i="2"/>
  <c r="G46" i="2" s="1"/>
  <c r="E44" i="2"/>
  <c r="G44" i="2" s="1"/>
  <c r="E42" i="2"/>
  <c r="G42" i="2" s="1"/>
  <c r="E40" i="2"/>
  <c r="G40" i="2" s="1"/>
  <c r="E38" i="2"/>
  <c r="G38" i="2" s="1"/>
  <c r="E36" i="2"/>
  <c r="G36" i="2" s="1"/>
  <c r="E34" i="2"/>
  <c r="G34" i="2" s="1"/>
  <c r="E32" i="2"/>
  <c r="G32" i="2" s="1"/>
  <c r="E30" i="2"/>
  <c r="G30" i="2" s="1"/>
  <c r="E28" i="2"/>
  <c r="G28" i="2" s="1"/>
  <c r="E26" i="2"/>
  <c r="G26" i="2" s="1"/>
  <c r="E24" i="2"/>
  <c r="G24" i="2" s="1"/>
  <c r="E22" i="2"/>
  <c r="G22" i="2" s="1"/>
  <c r="E20" i="2"/>
  <c r="G20" i="2" s="1"/>
  <c r="E18" i="2"/>
  <c r="G18" i="2" s="1"/>
  <c r="E16" i="2"/>
  <c r="G16" i="2" s="1"/>
  <c r="E14" i="2"/>
  <c r="G14" i="2" s="1"/>
  <c r="E12" i="2"/>
  <c r="G12" i="2" s="1"/>
  <c r="E10" i="2"/>
  <c r="G10" i="2" s="1"/>
  <c r="F52" i="1" l="1"/>
  <c r="F51" i="1"/>
  <c r="F50" i="1"/>
  <c r="F48" i="1"/>
  <c r="F46" i="1"/>
  <c r="F45" i="1"/>
  <c r="F44" i="1"/>
  <c r="F43" i="1"/>
  <c r="F42" i="1"/>
  <c r="F40" i="1"/>
  <c r="F38" i="1"/>
  <c r="F36" i="1"/>
  <c r="F34" i="1"/>
  <c r="F33" i="1"/>
  <c r="F31" i="1"/>
  <c r="F29" i="1"/>
  <c r="F27" i="1"/>
  <c r="F25" i="1"/>
  <c r="F23" i="1"/>
  <c r="F21" i="1"/>
  <c r="F19" i="1"/>
  <c r="F17" i="1"/>
  <c r="F15" i="1"/>
  <c r="F14" i="1"/>
  <c r="F12" i="1"/>
  <c r="F11" i="1"/>
  <c r="F9" i="1"/>
  <c r="D52" i="1"/>
  <c r="D51" i="1"/>
  <c r="D50" i="1"/>
  <c r="D48" i="1"/>
  <c r="D46" i="1"/>
  <c r="D45" i="1"/>
  <c r="D44" i="1"/>
  <c r="D43" i="1"/>
  <c r="D42" i="1"/>
  <c r="D40" i="1"/>
  <c r="D38" i="1"/>
  <c r="D36" i="1"/>
  <c r="D34" i="1"/>
  <c r="D33" i="1"/>
  <c r="D31" i="1"/>
  <c r="D29" i="1"/>
  <c r="D27" i="1"/>
  <c r="D25" i="1"/>
  <c r="D23" i="1"/>
  <c r="D21" i="1"/>
  <c r="D19" i="1"/>
  <c r="D17" i="1"/>
  <c r="D15" i="1"/>
  <c r="D14" i="1"/>
  <c r="D12" i="1"/>
  <c r="D11" i="1"/>
  <c r="D9" i="1"/>
  <c r="H46" i="1" l="1"/>
  <c r="H48" i="1"/>
  <c r="H21" i="1"/>
  <c r="H15" i="1"/>
  <c r="H50" i="1"/>
  <c r="H9" i="1"/>
  <c r="H14" i="1"/>
  <c r="H33" i="1"/>
  <c r="H11" i="1"/>
  <c r="H17" i="1"/>
  <c r="H23" i="1"/>
  <c r="H34" i="1"/>
  <c r="H44" i="1"/>
  <c r="H51" i="1"/>
  <c r="H31" i="1"/>
  <c r="H19" i="1"/>
  <c r="H29" i="1"/>
  <c r="H36" i="1"/>
  <c r="H42" i="1"/>
  <c r="H52" i="1"/>
  <c r="H12" i="1"/>
  <c r="H43" i="1"/>
  <c r="H40" i="1"/>
  <c r="H45" i="1"/>
  <c r="H38" i="1"/>
  <c r="H27" i="1"/>
  <c r="H25" i="1"/>
  <c r="E4" i="2" l="1"/>
  <c r="G4" i="2" s="1"/>
  <c r="E8" i="2" l="1"/>
  <c r="G8" i="2" s="1"/>
  <c r="G49" i="2" s="1"/>
  <c r="H53" i="1" l="1"/>
</calcChain>
</file>

<file path=xl/sharedStrings.xml><?xml version="1.0" encoding="utf-8"?>
<sst xmlns="http://schemas.openxmlformats.org/spreadsheetml/2006/main" count="113" uniqueCount="96">
  <si>
    <t>Flygplats</t>
  </si>
  <si>
    <t>Malmö Sturup</t>
  </si>
  <si>
    <t>Malmö</t>
  </si>
  <si>
    <t>Lund</t>
  </si>
  <si>
    <t>Göteborg Landvetter</t>
  </si>
  <si>
    <t>Göteborg</t>
  </si>
  <si>
    <t>Borås</t>
  </si>
  <si>
    <t>Ronneby Kallinge</t>
  </si>
  <si>
    <t>Karlskrona</t>
  </si>
  <si>
    <t>Ronneby</t>
  </si>
  <si>
    <t>Luleå Kallax</t>
  </si>
  <si>
    <t>Boden</t>
  </si>
  <si>
    <t>Luleå</t>
  </si>
  <si>
    <t>Till Kommun/ort</t>
  </si>
  <si>
    <t>Ängelholms flygplats</t>
  </si>
  <si>
    <t>Helsingborg</t>
  </si>
  <si>
    <t>Kalmar flygplats</t>
  </si>
  <si>
    <t>Kalmar</t>
  </si>
  <si>
    <t>Östersund Åre flygplats</t>
  </si>
  <si>
    <t>Östersund</t>
  </si>
  <si>
    <t>Växjö Smålands flygplats</t>
  </si>
  <si>
    <t>Växjö</t>
  </si>
  <si>
    <t>Halmstad flygplats</t>
  </si>
  <si>
    <t>Halmstad</t>
  </si>
  <si>
    <t>Jönköping Axamo flygplats</t>
  </si>
  <si>
    <t>Jönköping</t>
  </si>
  <si>
    <t>Kristianstad - Everöd flygplats</t>
  </si>
  <si>
    <t>Kristianstad</t>
  </si>
  <si>
    <t>Linköpings flygplats</t>
  </si>
  <si>
    <t>Linköping</t>
  </si>
  <si>
    <t>Sundsvall Timrå flygplats</t>
  </si>
  <si>
    <t>Sundsvall</t>
  </si>
  <si>
    <t>Härnösand</t>
  </si>
  <si>
    <t>Trollhättan-Vänersborgs flygplats</t>
  </si>
  <si>
    <t>Trollhättan</t>
  </si>
  <si>
    <t>Umeå Airport</t>
  </si>
  <si>
    <t>Umeå</t>
  </si>
  <si>
    <t>Örnsköldsviks flygplats</t>
  </si>
  <si>
    <t>Örnsköldsvik</t>
  </si>
  <si>
    <t>Exempel</t>
  </si>
  <si>
    <t>Uppsala län</t>
  </si>
  <si>
    <t>Uppsala</t>
  </si>
  <si>
    <t>Södermanlands län</t>
  </si>
  <si>
    <t>Östergötlands län</t>
  </si>
  <si>
    <t>Jönköpings län</t>
  </si>
  <si>
    <t>Kronobergs län</t>
  </si>
  <si>
    <t>Kalmar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</si>
  <si>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</si>
  <si>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</si>
  <si>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</si>
  <si>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</si>
  <si>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</si>
  <si>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</si>
  <si>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</si>
  <si>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</si>
  <si>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</si>
  <si>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</si>
  <si>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</si>
  <si>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</si>
  <si>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</si>
  <si>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Grundavgift</t>
  </si>
  <si>
    <t>Kilometertaxa</t>
  </si>
  <si>
    <t>Avgift för sträckan anges i SEK med två decimaler per kilometer</t>
  </si>
  <si>
    <t>Timtaxa</t>
  </si>
  <si>
    <t>Avgift för varaktighet i tid anges i SEK per timme</t>
  </si>
  <si>
    <t>Färdavgift</t>
  </si>
  <si>
    <t>Grundavgift anges i SEK</t>
  </si>
  <si>
    <t>TOTALT:</t>
  </si>
  <si>
    <t>Pris per person i delad taxi</t>
  </si>
  <si>
    <t>Arlanda</t>
  </si>
  <si>
    <t>Stockholm</t>
  </si>
  <si>
    <t>Solna</t>
  </si>
  <si>
    <t>Sigtuna</t>
  </si>
  <si>
    <t>Sollentuna</t>
  </si>
  <si>
    <t>Kungsängen</t>
  </si>
  <si>
    <t>Bromma</t>
  </si>
  <si>
    <t>Sundbyberg</t>
  </si>
  <si>
    <t>Stockholms län</t>
  </si>
  <si>
    <t>Län</t>
  </si>
  <si>
    <t>Pris per bil (upp till 4 passagerare)</t>
  </si>
  <si>
    <t>Gotlands län</t>
  </si>
  <si>
    <t>40% Viktat pris per bil (upp till 4 passagerare)</t>
  </si>
  <si>
    <t>60 % Viktat pris per person i delad taxi</t>
  </si>
  <si>
    <t>Utvärderingspris =  (Kolumn D + Kolumn F) x Kolumn G</t>
  </si>
  <si>
    <t>Utvärderat antal resor för respektive sträcka</t>
  </si>
  <si>
    <t>Antal</t>
  </si>
  <si>
    <t>Utvärderat antalet resor i respektive län</t>
  </si>
  <si>
    <t xml:space="preserve">Färdavgift=Kolumn B + (D/4) + (10xKolumn C) </t>
  </si>
  <si>
    <t>Utvärderat pris</t>
  </si>
  <si>
    <t>Utvärderat pris = Kolumn E x Kolumn F</t>
  </si>
  <si>
    <t>Totalt pris för sträckor med rörligt pris:</t>
  </si>
  <si>
    <t>Sträckor med fast pris</t>
  </si>
  <si>
    <t xml:space="preserve">Exemplet nedan hänvisar till Transportstyrelsen TSFS 2013:41 2 kap 1 §, jämförpris enligt nedanstående: Grundavgift + (timpris/4) + 10 * kilometerpris = Färdavgiftexempel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</si>
  <si>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Täby</t>
  </si>
  <si>
    <t>Rörligt pris</t>
  </si>
  <si>
    <t xml:space="preserve">Samtliga gula fällt ska fyllas i av anbudsgivaren. Anbudsgivaren har rätt att ta ut ersättning utöver vad som anges nedan, avseende direkta kostnader för broavgifter och flygplatsavgifter.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</si>
</sst>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2">
    <xf numFmtId="0" fontId="0" fillId="0" borderId="0" xfId="0"/>
    <xf numFmtId="0" fontId="0" fillId="4" borderId="1" xfId="0" applyFill="1" applyBorder="1"/>
    <xf numFmtId="0" fontId="0" fillId="4" borderId="0" xfId="0" applyFill="1"/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0" fillId="4" borderId="1" xfId="0" applyFill="1" applyBorder="1" applyProtection="1"/>
    <xf numFmtId="0" fontId="0" fillId="4" borderId="0" xfId="0" applyFill="1" applyProtection="1"/>
    <xf numFmtId="0" fontId="1" fillId="8" borderId="1" xfId="0" applyFont="1" applyFill="1" applyBorder="1"/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10" borderId="0" xfId="0" applyFill="1"/>
    <xf numFmtId="0" fontId="0" fillId="10" borderId="1" xfId="0" applyFill="1" applyBorder="1"/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/>
    </xf>
    <xf numFmtId="0" fontId="3" fillId="7" borderId="1" xfId="0" applyFont="1" applyFill="1" applyBorder="1" applyAlignment="1"/>
    <xf numFmtId="0" fontId="2" fillId="5" borderId="1" xfId="0" applyFont="1" applyFill="1" applyBorder="1" applyAlignment="1">
      <alignment horizontal="center" vertical="top" wrapText="1"/>
    </xf>
    <xf numFmtId="44" fontId="0" fillId="0" borderId="1" xfId="1" applyFont="1" applyBorder="1"/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/>
    </xf>
    <xf numFmtId="164" fontId="2" fillId="3" borderId="3" xfId="1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44" fontId="9" fillId="3" borderId="1" xfId="0" applyNumberFormat="1" applyFont="1" applyFill="1" applyBorder="1"/>
    <xf numFmtId="164" fontId="9" fillId="8" borderId="1" xfId="1" applyNumberFormat="1" applyFont="1" applyFill="1" applyBorder="1"/>
    <xf numFmtId="164" fontId="6" fillId="0" borderId="1" xfId="1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10" borderId="0" xfId="0" applyFont="1" applyFill="1"/>
    <xf numFmtId="0" fontId="0" fillId="10" borderId="1" xfId="0" applyFont="1" applyFill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4" borderId="0" xfId="0" applyFont="1" applyFill="1"/>
    <xf numFmtId="0" fontId="0" fillId="9" borderId="1" xfId="0" applyFill="1" applyBorder="1" applyProtection="1">
      <protection locked="0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vertical="center"/>
    </xf>
    <xf numFmtId="0" fontId="0" fillId="2" borderId="1" xfId="0" applyFill="1" applyBorder="1"/>
    <xf numFmtId="0" fontId="0" fillId="0" borderId="1" xfId="0" applyFont="1" applyFill="1" applyBorder="1"/>
    <xf numFmtId="0" fontId="7" fillId="0" borderId="1" xfId="0" applyFont="1" applyFill="1" applyBorder="1"/>
    <xf numFmtId="0" fontId="0" fillId="0" borderId="1" xfId="0" applyFill="1" applyBorder="1"/>
    <xf numFmtId="164" fontId="2" fillId="3" borderId="3" xfId="1" applyNumberFormat="1" applyFont="1" applyFill="1" applyBorder="1" applyAlignment="1" applyProtection="1">
      <alignment wrapText="1"/>
    </xf>
    <xf numFmtId="0" fontId="2" fillId="7" borderId="1" xfId="0" applyFont="1" applyFill="1" applyBorder="1" applyAlignment="1" applyProtection="1">
      <alignment wrapText="1"/>
    </xf>
    <xf numFmtId="0" fontId="0" fillId="2" borderId="1" xfId="0" applyFill="1" applyBorder="1" applyProtection="1"/>
    <xf numFmtId="0" fontId="0" fillId="2" borderId="1" xfId="0" applyFill="1" applyBorder="1" applyAlignment="1" applyProtection="1"/>
    <xf numFmtId="0" fontId="0" fillId="10" borderId="0" xfId="0" applyFill="1" applyProtection="1"/>
    <xf numFmtId="0" fontId="0" fillId="0" borderId="1" xfId="0" applyBorder="1" applyProtection="1"/>
    <xf numFmtId="0" fontId="0" fillId="10" borderId="1" xfId="0" applyFill="1" applyBorder="1" applyProtection="1"/>
    <xf numFmtId="0" fontId="0" fillId="8" borderId="1" xfId="0" applyFill="1" applyBorder="1" applyProtection="1"/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zoomScale="160" zoomScaleNormal="160" workbookViewId="0">
      <selection activeCell="C5" sqref="C5"/>
    </sheetView>
  </sheetViews>
  <sheetFormatPr baseColWidth="10" defaultColWidth="8.83203125" defaultRowHeight="15" x14ac:dyDescent="0.2"/>
  <cols>
    <col min="1" max="1" width="30.6640625" customWidth="1"/>
    <col min="2" max="2" width="17" customWidth="1"/>
    <col min="3" max="3" width="23.83203125" customWidth="1"/>
    <col min="4" max="4" width="23.83203125" style="4" customWidth="1"/>
    <col min="5" max="5" width="19.5" style="4" customWidth="1"/>
    <col min="6" max="6" width="23.83203125" style="4" customWidth="1"/>
    <col min="7" max="7" width="25.5" customWidth="1"/>
    <col min="8" max="8" width="18.33203125" customWidth="1"/>
    <col min="9" max="9" width="9" customWidth="1"/>
  </cols>
  <sheetData>
    <row r="1" spans="1:8" ht="42.75" customHeight="1" x14ac:dyDescent="0.2">
      <c r="A1" s="57" t="s">
        <v>91</v>
      </c>
      <c r="B1" s="58"/>
      <c r="C1" s="59"/>
      <c r="D1" s="59"/>
      <c r="E1" s="59"/>
      <c r="F1" s="59"/>
      <c r="G1" s="59"/>
      <c r="H1" s="60"/>
    </row>
    <row r="2" spans="1:8" s="4" customFormat="1" ht="33.75" customHeight="1" x14ac:dyDescent="0.2">
      <c r="A2" s="61" t="s">
        <v>95</v>
      </c>
      <c r="B2" s="62"/>
      <c r="C2" s="62"/>
      <c r="D2" s="62"/>
      <c r="E2" s="62"/>
      <c r="F2" s="62"/>
      <c r="G2" s="62"/>
      <c r="H2" s="63"/>
    </row>
    <row r="3" spans="1:8" s="4" customFormat="1" ht="24.75" customHeight="1" x14ac:dyDescent="0.25">
      <c r="A3" s="27" t="s">
        <v>39</v>
      </c>
      <c r="B3" s="28"/>
      <c r="C3" s="29">
        <v>500</v>
      </c>
      <c r="D3" s="49">
        <f>0.4*C3</f>
        <v>200</v>
      </c>
      <c r="E3" s="29">
        <v>400</v>
      </c>
      <c r="F3" s="49">
        <f>0.6*E3</f>
        <v>240</v>
      </c>
      <c r="G3" s="30">
        <v>1000</v>
      </c>
      <c r="H3" s="29">
        <f>(D3+F3)*G3</f>
        <v>440000</v>
      </c>
    </row>
    <row r="4" spans="1:8" ht="51" x14ac:dyDescent="0.25">
      <c r="A4" s="24" t="s">
        <v>0</v>
      </c>
      <c r="B4" s="23" t="s">
        <v>13</v>
      </c>
      <c r="C4" s="11" t="s">
        <v>79</v>
      </c>
      <c r="D4" s="50" t="s">
        <v>81</v>
      </c>
      <c r="E4" s="11" t="s">
        <v>68</v>
      </c>
      <c r="F4" s="50" t="s">
        <v>82</v>
      </c>
      <c r="G4" s="11" t="s">
        <v>84</v>
      </c>
      <c r="H4" s="22" t="s">
        <v>83</v>
      </c>
    </row>
    <row r="5" spans="1:8" x14ac:dyDescent="0.2">
      <c r="A5" s="48" t="s">
        <v>1</v>
      </c>
      <c r="B5" s="48" t="s">
        <v>2</v>
      </c>
      <c r="C5" s="40">
        <v>589.6</v>
      </c>
      <c r="D5" s="51">
        <f>C5*0.4</f>
        <v>235.84000000000003</v>
      </c>
      <c r="E5" s="40">
        <v>377.4</v>
      </c>
      <c r="F5" s="51">
        <f>0.6*E5</f>
        <v>226.43999999999997</v>
      </c>
      <c r="G5" s="37">
        <v>7873</v>
      </c>
      <c r="H5" s="33">
        <f>(D5+F5)*G5</f>
        <v>3639530.44</v>
      </c>
    </row>
    <row r="6" spans="1:8" x14ac:dyDescent="0.2">
      <c r="A6" s="48" t="s">
        <v>1</v>
      </c>
      <c r="B6" s="48" t="s">
        <v>3</v>
      </c>
      <c r="C6" s="40">
        <v>589.6</v>
      </c>
      <c r="D6" s="51">
        <f t="shared" ref="D6:D51" si="0">C6*0.4</f>
        <v>235.84000000000003</v>
      </c>
      <c r="E6" s="40">
        <v>560.4</v>
      </c>
      <c r="F6" s="51">
        <f t="shared" ref="F6:F51" si="1">0.6*E6</f>
        <v>336.23999999999995</v>
      </c>
      <c r="G6" s="37">
        <v>4474</v>
      </c>
      <c r="H6" s="33">
        <f t="shared" ref="H6" si="2">(D6+F6)*G6</f>
        <v>2559485.9199999995</v>
      </c>
    </row>
    <row r="7" spans="1:8" x14ac:dyDescent="0.2">
      <c r="A7" s="1"/>
      <c r="B7" s="1"/>
      <c r="C7" s="12"/>
      <c r="D7" s="12"/>
      <c r="E7" s="12"/>
      <c r="F7" s="12"/>
      <c r="G7" s="38"/>
      <c r="H7" s="34"/>
    </row>
    <row r="8" spans="1:8" x14ac:dyDescent="0.2">
      <c r="A8" s="48" t="s">
        <v>4</v>
      </c>
      <c r="B8" s="48" t="s">
        <v>5</v>
      </c>
      <c r="C8" s="40">
        <v>536.79999999999995</v>
      </c>
      <c r="D8" s="51">
        <f t="shared" si="0"/>
        <v>214.72</v>
      </c>
      <c r="E8" s="40">
        <v>367</v>
      </c>
      <c r="F8" s="51">
        <f t="shared" si="1"/>
        <v>220.2</v>
      </c>
      <c r="G8" s="37">
        <v>6594</v>
      </c>
      <c r="H8" s="33">
        <f>(D8+F8)*G8</f>
        <v>2867862.4799999995</v>
      </c>
    </row>
    <row r="9" spans="1:8" x14ac:dyDescent="0.2">
      <c r="A9" s="48" t="s">
        <v>4</v>
      </c>
      <c r="B9" s="48" t="s">
        <v>6</v>
      </c>
      <c r="C9" s="40">
        <v>771.7</v>
      </c>
      <c r="D9" s="51">
        <f t="shared" si="0"/>
        <v>308.68000000000006</v>
      </c>
      <c r="E9" s="40">
        <v>662.5</v>
      </c>
      <c r="F9" s="51">
        <f t="shared" si="1"/>
        <v>397.5</v>
      </c>
      <c r="G9" s="37">
        <v>514</v>
      </c>
      <c r="H9" s="33">
        <f>(D9+F9)*G9</f>
        <v>362976.52</v>
      </c>
    </row>
    <row r="10" spans="1:8" x14ac:dyDescent="0.2">
      <c r="A10" s="1"/>
      <c r="B10" s="1"/>
      <c r="C10" s="12"/>
      <c r="D10" s="12"/>
      <c r="E10" s="12"/>
      <c r="F10" s="12"/>
      <c r="G10" s="38"/>
      <c r="H10" s="34"/>
    </row>
    <row r="11" spans="1:8" x14ac:dyDescent="0.2">
      <c r="A11" s="48" t="s">
        <v>7</v>
      </c>
      <c r="B11" s="48" t="s">
        <v>8</v>
      </c>
      <c r="C11" s="40">
        <v>619.79999999999995</v>
      </c>
      <c r="D11" s="51">
        <f t="shared" si="0"/>
        <v>247.92</v>
      </c>
      <c r="E11" s="40">
        <v>417</v>
      </c>
      <c r="F11" s="51">
        <f t="shared" si="1"/>
        <v>250.2</v>
      </c>
      <c r="G11" s="37">
        <v>6054</v>
      </c>
      <c r="H11" s="33">
        <f t="shared" ref="H11:H12" si="3">(D11+F11)*G11</f>
        <v>3015618.48</v>
      </c>
    </row>
    <row r="12" spans="1:8" x14ac:dyDescent="0.2">
      <c r="A12" s="48" t="s">
        <v>7</v>
      </c>
      <c r="B12" s="48" t="s">
        <v>9</v>
      </c>
      <c r="C12" s="40">
        <v>263.2</v>
      </c>
      <c r="D12" s="51">
        <f t="shared" si="0"/>
        <v>105.28</v>
      </c>
      <c r="E12" s="40">
        <v>199</v>
      </c>
      <c r="F12" s="51">
        <f t="shared" si="1"/>
        <v>119.39999999999999</v>
      </c>
      <c r="G12" s="37">
        <v>2270</v>
      </c>
      <c r="H12" s="33">
        <f t="shared" si="3"/>
        <v>510023.60000000003</v>
      </c>
    </row>
    <row r="13" spans="1:8" x14ac:dyDescent="0.2">
      <c r="A13" s="1"/>
      <c r="B13" s="1"/>
      <c r="C13" s="12"/>
      <c r="D13" s="12"/>
      <c r="E13" s="12"/>
      <c r="F13" s="12"/>
      <c r="G13" s="38"/>
      <c r="H13" s="34"/>
    </row>
    <row r="14" spans="1:8" x14ac:dyDescent="0.2">
      <c r="A14" s="48" t="s">
        <v>10</v>
      </c>
      <c r="B14" s="48" t="s">
        <v>11</v>
      </c>
      <c r="C14" s="40">
        <v>849</v>
      </c>
      <c r="D14" s="51">
        <f t="shared" si="0"/>
        <v>339.6</v>
      </c>
      <c r="E14" s="40">
        <v>461.3</v>
      </c>
      <c r="F14" s="51">
        <f t="shared" si="1"/>
        <v>276.77999999999997</v>
      </c>
      <c r="G14" s="37">
        <v>11754</v>
      </c>
      <c r="H14" s="33">
        <f t="shared" ref="H14:H15" si="4">(D14+F14)*G14</f>
        <v>7244930.5199999996</v>
      </c>
    </row>
    <row r="15" spans="1:8" x14ac:dyDescent="0.2">
      <c r="A15" s="48" t="s">
        <v>10</v>
      </c>
      <c r="B15" s="48" t="s">
        <v>12</v>
      </c>
      <c r="C15" s="40">
        <v>359.5</v>
      </c>
      <c r="D15" s="51">
        <f t="shared" si="0"/>
        <v>143.80000000000001</v>
      </c>
      <c r="E15" s="40">
        <v>204.7</v>
      </c>
      <c r="F15" s="51">
        <f t="shared" si="1"/>
        <v>122.82</v>
      </c>
      <c r="G15" s="37">
        <v>17337</v>
      </c>
      <c r="H15" s="33">
        <f t="shared" si="4"/>
        <v>4622390.9400000004</v>
      </c>
    </row>
    <row r="16" spans="1:8" x14ac:dyDescent="0.2">
      <c r="A16" s="1"/>
      <c r="B16" s="1"/>
      <c r="C16" s="12"/>
      <c r="D16" s="12"/>
      <c r="E16" s="12"/>
      <c r="F16" s="12"/>
      <c r="G16" s="38"/>
      <c r="H16" s="34"/>
    </row>
    <row r="17" spans="1:8" x14ac:dyDescent="0.2">
      <c r="A17" s="48" t="s">
        <v>14</v>
      </c>
      <c r="B17" s="48" t="s">
        <v>15</v>
      </c>
      <c r="C17" s="40">
        <v>650</v>
      </c>
      <c r="D17" s="52">
        <f t="shared" si="0"/>
        <v>260</v>
      </c>
      <c r="E17" s="40">
        <v>472.6</v>
      </c>
      <c r="F17" s="51">
        <f t="shared" si="1"/>
        <v>283.56</v>
      </c>
      <c r="G17" s="37">
        <v>1815</v>
      </c>
      <c r="H17" s="33">
        <f t="shared" ref="H17" si="5">(D17+F17)*G17</f>
        <v>986561.39999999991</v>
      </c>
    </row>
    <row r="18" spans="1:8" x14ac:dyDescent="0.2">
      <c r="A18" s="2"/>
      <c r="B18" s="2"/>
      <c r="C18" s="13"/>
      <c r="D18" s="13"/>
      <c r="E18" s="13"/>
      <c r="F18" s="13"/>
      <c r="G18" s="39"/>
      <c r="H18" s="34"/>
    </row>
    <row r="19" spans="1:8" x14ac:dyDescent="0.2">
      <c r="A19" s="48" t="s">
        <v>16</v>
      </c>
      <c r="B19" s="48" t="s">
        <v>17</v>
      </c>
      <c r="C19" s="40">
        <v>292.5</v>
      </c>
      <c r="D19" s="51">
        <f t="shared" si="0"/>
        <v>117</v>
      </c>
      <c r="E19" s="40">
        <v>193.4</v>
      </c>
      <c r="F19" s="51">
        <f t="shared" si="1"/>
        <v>116.03999999999999</v>
      </c>
      <c r="G19" s="37">
        <v>2189</v>
      </c>
      <c r="H19" s="33">
        <f t="shared" ref="H19" si="6">(D19+F19)*G19</f>
        <v>510124.56</v>
      </c>
    </row>
    <row r="20" spans="1:8" x14ac:dyDescent="0.2">
      <c r="A20" s="2"/>
      <c r="B20" s="2"/>
      <c r="C20" s="13"/>
      <c r="D20" s="13"/>
      <c r="E20" s="13"/>
      <c r="F20" s="13"/>
      <c r="G20" s="39"/>
      <c r="H20" s="34"/>
    </row>
    <row r="21" spans="1:8" x14ac:dyDescent="0.2">
      <c r="A21" s="48" t="s">
        <v>18</v>
      </c>
      <c r="B21" s="48" t="s">
        <v>19</v>
      </c>
      <c r="C21" s="40">
        <v>419.8</v>
      </c>
      <c r="D21" s="51">
        <f t="shared" si="0"/>
        <v>167.92000000000002</v>
      </c>
      <c r="E21" s="40">
        <v>193.4</v>
      </c>
      <c r="F21" s="51">
        <f t="shared" si="1"/>
        <v>116.03999999999999</v>
      </c>
      <c r="G21" s="37">
        <v>11877</v>
      </c>
      <c r="H21" s="33">
        <f t="shared" ref="H21" si="7">(D21+F21)*G21</f>
        <v>3372592.9200000004</v>
      </c>
    </row>
    <row r="22" spans="1:8" x14ac:dyDescent="0.2">
      <c r="A22" s="2"/>
      <c r="B22" s="2"/>
      <c r="C22" s="13"/>
      <c r="D22" s="13"/>
      <c r="E22" s="13"/>
      <c r="F22" s="13"/>
      <c r="G22" s="39"/>
      <c r="H22" s="34"/>
    </row>
    <row r="23" spans="1:8" x14ac:dyDescent="0.2">
      <c r="A23" s="48" t="s">
        <v>20</v>
      </c>
      <c r="B23" s="48" t="s">
        <v>21</v>
      </c>
      <c r="C23" s="40">
        <v>353.8</v>
      </c>
      <c r="D23" s="51">
        <f t="shared" si="0"/>
        <v>141.52000000000001</v>
      </c>
      <c r="E23" s="40">
        <v>250.9</v>
      </c>
      <c r="F23" s="51">
        <f t="shared" si="1"/>
        <v>150.54</v>
      </c>
      <c r="G23" s="37">
        <v>1630</v>
      </c>
      <c r="H23" s="33">
        <f t="shared" ref="H23" si="8">(D23+F23)*G23</f>
        <v>476057.8</v>
      </c>
    </row>
    <row r="24" spans="1:8" x14ac:dyDescent="0.2">
      <c r="A24" s="2"/>
      <c r="B24" s="2"/>
      <c r="C24" s="13"/>
      <c r="D24" s="13"/>
      <c r="E24" s="13"/>
      <c r="F24" s="13"/>
      <c r="G24" s="39"/>
      <c r="H24" s="34"/>
    </row>
    <row r="25" spans="1:8" x14ac:dyDescent="0.2">
      <c r="A25" s="47" t="s">
        <v>22</v>
      </c>
      <c r="B25" s="47" t="s">
        <v>23</v>
      </c>
      <c r="C25" s="40">
        <v>242.5</v>
      </c>
      <c r="D25" s="51">
        <f t="shared" si="0"/>
        <v>97</v>
      </c>
      <c r="E25" s="40">
        <v>179.2</v>
      </c>
      <c r="F25" s="51">
        <f t="shared" si="1"/>
        <v>107.52</v>
      </c>
      <c r="G25" s="37">
        <v>6516</v>
      </c>
      <c r="H25" s="33">
        <f t="shared" ref="H25" si="9">(D25+F25)*G25</f>
        <v>1332652.3199999998</v>
      </c>
    </row>
    <row r="26" spans="1:8" x14ac:dyDescent="0.2">
      <c r="A26" s="2"/>
      <c r="B26" s="2"/>
      <c r="C26" s="13"/>
      <c r="D26" s="13"/>
      <c r="E26" s="13"/>
      <c r="F26" s="13"/>
      <c r="G26" s="39"/>
      <c r="H26" s="34"/>
    </row>
    <row r="27" spans="1:8" x14ac:dyDescent="0.2">
      <c r="A27" s="48" t="s">
        <v>24</v>
      </c>
      <c r="B27" s="48" t="s">
        <v>25</v>
      </c>
      <c r="C27" s="40">
        <v>382</v>
      </c>
      <c r="D27" s="51">
        <f t="shared" si="0"/>
        <v>152.80000000000001</v>
      </c>
      <c r="E27" s="40">
        <v>291.5</v>
      </c>
      <c r="F27" s="51">
        <f t="shared" si="1"/>
        <v>174.9</v>
      </c>
      <c r="G27" s="37">
        <v>2116</v>
      </c>
      <c r="H27" s="33">
        <f t="shared" ref="H27" si="10">(D27+F27)*G27</f>
        <v>693413.20000000007</v>
      </c>
    </row>
    <row r="28" spans="1:8" x14ac:dyDescent="0.2">
      <c r="A28" s="2"/>
      <c r="B28" s="2"/>
      <c r="C28" s="13"/>
      <c r="D28" s="13"/>
      <c r="E28" s="13"/>
      <c r="F28" s="13"/>
      <c r="G28" s="39"/>
      <c r="H28" s="34"/>
    </row>
    <row r="29" spans="1:8" x14ac:dyDescent="0.2">
      <c r="A29" s="48" t="s">
        <v>26</v>
      </c>
      <c r="B29" s="48" t="s">
        <v>27</v>
      </c>
      <c r="C29" s="40">
        <v>358.5</v>
      </c>
      <c r="D29" s="51">
        <f t="shared" si="0"/>
        <v>143.4</v>
      </c>
      <c r="E29" s="40">
        <v>288.7</v>
      </c>
      <c r="F29" s="51">
        <f t="shared" si="1"/>
        <v>173.22</v>
      </c>
      <c r="G29" s="37">
        <v>1517</v>
      </c>
      <c r="H29" s="33">
        <f t="shared" ref="H29" si="11">(D29+F29)*G29</f>
        <v>480312.54</v>
      </c>
    </row>
    <row r="30" spans="1:8" s="3" customFormat="1" x14ac:dyDescent="0.2">
      <c r="A30" s="2"/>
      <c r="B30" s="2"/>
      <c r="C30" s="13"/>
      <c r="D30" s="13"/>
      <c r="E30" s="13"/>
      <c r="F30" s="13"/>
      <c r="G30" s="39"/>
      <c r="H30" s="34"/>
    </row>
    <row r="31" spans="1:8" x14ac:dyDescent="0.2">
      <c r="A31" s="48" t="s">
        <v>28</v>
      </c>
      <c r="B31" s="48" t="s">
        <v>29</v>
      </c>
      <c r="C31" s="40">
        <v>288.7</v>
      </c>
      <c r="D31" s="51">
        <f t="shared" si="0"/>
        <v>115.48</v>
      </c>
      <c r="E31" s="40">
        <v>184</v>
      </c>
      <c r="F31" s="51">
        <f t="shared" si="1"/>
        <v>110.39999999999999</v>
      </c>
      <c r="G31" s="37">
        <v>1330</v>
      </c>
      <c r="H31" s="33">
        <f t="shared" ref="H31" si="12">(D31+F31)*G31</f>
        <v>300420.39999999997</v>
      </c>
    </row>
    <row r="32" spans="1:8" x14ac:dyDescent="0.2">
      <c r="A32" s="2"/>
      <c r="B32" s="2"/>
      <c r="C32" s="13"/>
      <c r="D32" s="13"/>
      <c r="E32" s="13"/>
      <c r="F32" s="13"/>
      <c r="G32" s="39"/>
      <c r="H32" s="34"/>
    </row>
    <row r="33" spans="1:8" x14ac:dyDescent="0.2">
      <c r="A33" s="48" t="s">
        <v>30</v>
      </c>
      <c r="B33" s="48" t="s">
        <v>31</v>
      </c>
      <c r="C33" s="40">
        <v>598.1</v>
      </c>
      <c r="D33" s="51">
        <f t="shared" si="0"/>
        <v>239.24</v>
      </c>
      <c r="E33" s="40">
        <v>323.60000000000002</v>
      </c>
      <c r="F33" s="51">
        <f t="shared" si="1"/>
        <v>194.16</v>
      </c>
      <c r="G33" s="37">
        <v>8301</v>
      </c>
      <c r="H33" s="33">
        <f t="shared" ref="H33:H34" si="13">(D33+F33)*G33</f>
        <v>3597653.4</v>
      </c>
    </row>
    <row r="34" spans="1:8" x14ac:dyDescent="0.2">
      <c r="A34" s="48" t="s">
        <v>30</v>
      </c>
      <c r="B34" s="48" t="s">
        <v>32</v>
      </c>
      <c r="C34" s="40">
        <v>811.3</v>
      </c>
      <c r="D34" s="51">
        <f t="shared" si="0"/>
        <v>324.52</v>
      </c>
      <c r="E34" s="40">
        <v>347.2</v>
      </c>
      <c r="F34" s="51">
        <f t="shared" si="1"/>
        <v>208.32</v>
      </c>
      <c r="G34" s="37">
        <v>2845</v>
      </c>
      <c r="H34" s="33">
        <f t="shared" si="13"/>
        <v>1515929.7999999998</v>
      </c>
    </row>
    <row r="35" spans="1:8" x14ac:dyDescent="0.2">
      <c r="A35" s="2"/>
      <c r="B35" s="2"/>
      <c r="C35" s="13"/>
      <c r="D35" s="13"/>
      <c r="E35" s="13"/>
      <c r="F35" s="13"/>
      <c r="G35" s="39"/>
      <c r="H35" s="34"/>
    </row>
    <row r="36" spans="1:8" x14ac:dyDescent="0.2">
      <c r="A36" s="48" t="s">
        <v>33</v>
      </c>
      <c r="B36" s="48" t="s">
        <v>34</v>
      </c>
      <c r="C36" s="40">
        <v>353.8</v>
      </c>
      <c r="D36" s="51">
        <f t="shared" si="0"/>
        <v>141.52000000000001</v>
      </c>
      <c r="E36" s="40">
        <v>165.1</v>
      </c>
      <c r="F36" s="51">
        <f t="shared" si="1"/>
        <v>99.059999999999988</v>
      </c>
      <c r="G36" s="37">
        <v>354</v>
      </c>
      <c r="H36" s="33">
        <f t="shared" ref="H36" si="14">(D36+F36)*G36</f>
        <v>85165.319999999992</v>
      </c>
    </row>
    <row r="37" spans="1:8" x14ac:dyDescent="0.2">
      <c r="A37" s="2"/>
      <c r="B37" s="2"/>
      <c r="C37" s="13"/>
      <c r="D37" s="13"/>
      <c r="E37" s="13"/>
      <c r="F37" s="13"/>
      <c r="G37" s="39"/>
      <c r="H37" s="34"/>
    </row>
    <row r="38" spans="1:8" x14ac:dyDescent="0.2">
      <c r="A38" s="48" t="s">
        <v>35</v>
      </c>
      <c r="B38" s="48" t="s">
        <v>36</v>
      </c>
      <c r="C38" s="40">
        <v>282.10000000000002</v>
      </c>
      <c r="D38" s="51">
        <f t="shared" si="0"/>
        <v>112.84000000000002</v>
      </c>
      <c r="E38" s="40">
        <v>187.7</v>
      </c>
      <c r="F38" s="51">
        <f t="shared" si="1"/>
        <v>112.61999999999999</v>
      </c>
      <c r="G38" s="37">
        <v>12396</v>
      </c>
      <c r="H38" s="33">
        <f t="shared" ref="H38" si="15">(D38+F38)*G38</f>
        <v>2794802.16</v>
      </c>
    </row>
    <row r="39" spans="1:8" x14ac:dyDescent="0.2">
      <c r="A39" s="2"/>
      <c r="B39" s="2"/>
      <c r="C39" s="13"/>
      <c r="D39" s="13"/>
      <c r="E39" s="13"/>
      <c r="F39" s="13"/>
      <c r="G39" s="39"/>
      <c r="H39" s="34"/>
    </row>
    <row r="40" spans="1:8" x14ac:dyDescent="0.2">
      <c r="A40" s="48" t="s">
        <v>37</v>
      </c>
      <c r="B40" s="48" t="s">
        <v>38</v>
      </c>
      <c r="C40" s="40">
        <v>556.6</v>
      </c>
      <c r="D40" s="51">
        <f t="shared" si="0"/>
        <v>222.64000000000001</v>
      </c>
      <c r="E40" s="40">
        <v>264.2</v>
      </c>
      <c r="F40" s="51">
        <f t="shared" si="1"/>
        <v>158.51999999999998</v>
      </c>
      <c r="G40" s="37">
        <v>1224</v>
      </c>
      <c r="H40" s="33">
        <f t="shared" ref="H40" si="16">(D40+F40)*G40</f>
        <v>466539.83999999997</v>
      </c>
    </row>
    <row r="41" spans="1:8" ht="15.75" customHeight="1" x14ac:dyDescent="0.2">
      <c r="A41" s="20"/>
      <c r="B41" s="20"/>
      <c r="C41" s="20"/>
      <c r="D41" s="53"/>
      <c r="E41" s="20"/>
      <c r="F41" s="53"/>
      <c r="G41" s="35"/>
      <c r="H41" s="35"/>
    </row>
    <row r="42" spans="1:8" x14ac:dyDescent="0.2">
      <c r="A42" s="46" t="s">
        <v>69</v>
      </c>
      <c r="B42" s="46" t="s">
        <v>70</v>
      </c>
      <c r="C42" s="40">
        <v>640.6</v>
      </c>
      <c r="D42" s="51">
        <f t="shared" si="0"/>
        <v>256.24</v>
      </c>
      <c r="E42" s="40">
        <v>376.4</v>
      </c>
      <c r="F42" s="51">
        <f t="shared" si="1"/>
        <v>225.83999999999997</v>
      </c>
      <c r="G42" s="41">
        <v>9757</v>
      </c>
      <c r="H42" s="33">
        <f t="shared" ref="H42:H48" si="17">(D42+F42)*G42</f>
        <v>4703654.5599999996</v>
      </c>
    </row>
    <row r="43" spans="1:8" x14ac:dyDescent="0.2">
      <c r="A43" s="46" t="s">
        <v>69</v>
      </c>
      <c r="B43" s="46" t="s">
        <v>41</v>
      </c>
      <c r="C43" s="40">
        <v>640.6</v>
      </c>
      <c r="D43" s="51">
        <f t="shared" si="0"/>
        <v>256.24</v>
      </c>
      <c r="E43" s="40">
        <v>467</v>
      </c>
      <c r="F43" s="51">
        <f t="shared" si="1"/>
        <v>280.2</v>
      </c>
      <c r="G43" s="41">
        <v>3256</v>
      </c>
      <c r="H43" s="33">
        <f t="shared" si="17"/>
        <v>1746648.6400000001</v>
      </c>
    </row>
    <row r="44" spans="1:8" x14ac:dyDescent="0.2">
      <c r="A44" s="46" t="s">
        <v>69</v>
      </c>
      <c r="B44" s="46" t="s">
        <v>71</v>
      </c>
      <c r="C44" s="40">
        <v>640.6</v>
      </c>
      <c r="D44" s="51">
        <f t="shared" si="0"/>
        <v>256.24</v>
      </c>
      <c r="E44" s="40">
        <v>376.4</v>
      </c>
      <c r="F44" s="51">
        <f t="shared" si="1"/>
        <v>225.83999999999997</v>
      </c>
      <c r="G44" s="41">
        <v>2526</v>
      </c>
      <c r="H44" s="33">
        <f t="shared" si="17"/>
        <v>1217734.08</v>
      </c>
    </row>
    <row r="45" spans="1:8" x14ac:dyDescent="0.2">
      <c r="A45" s="46" t="s">
        <v>69</v>
      </c>
      <c r="B45" s="46" t="s">
        <v>72</v>
      </c>
      <c r="C45" s="40">
        <v>451.9</v>
      </c>
      <c r="D45" s="51">
        <f t="shared" si="0"/>
        <v>180.76</v>
      </c>
      <c r="E45" s="40">
        <v>429.2</v>
      </c>
      <c r="F45" s="51">
        <f t="shared" si="1"/>
        <v>257.52</v>
      </c>
      <c r="G45" s="41">
        <v>1176</v>
      </c>
      <c r="H45" s="33">
        <f t="shared" si="17"/>
        <v>515417.27999999997</v>
      </c>
    </row>
    <row r="46" spans="1:8" x14ac:dyDescent="0.2">
      <c r="A46" s="46" t="s">
        <v>69</v>
      </c>
      <c r="B46" s="46" t="s">
        <v>73</v>
      </c>
      <c r="C46" s="40">
        <v>555.70000000000005</v>
      </c>
      <c r="D46" s="51">
        <f t="shared" si="0"/>
        <v>222.28000000000003</v>
      </c>
      <c r="E46" s="40">
        <v>376.4</v>
      </c>
      <c r="F46" s="51">
        <f t="shared" si="1"/>
        <v>225.83999999999997</v>
      </c>
      <c r="G46" s="41">
        <v>710</v>
      </c>
      <c r="H46" s="33">
        <f t="shared" si="17"/>
        <v>318165.2</v>
      </c>
    </row>
    <row r="47" spans="1:8" s="4" customFormat="1" x14ac:dyDescent="0.2">
      <c r="A47" s="46" t="s">
        <v>69</v>
      </c>
      <c r="B47" s="46" t="s">
        <v>93</v>
      </c>
      <c r="C47" s="40">
        <v>640.6</v>
      </c>
      <c r="D47" s="54">
        <f t="shared" si="0"/>
        <v>256.24</v>
      </c>
      <c r="E47" s="40">
        <v>414.1</v>
      </c>
      <c r="F47" s="54">
        <f t="shared" si="1"/>
        <v>248.46</v>
      </c>
      <c r="G47" s="41">
        <v>1199</v>
      </c>
      <c r="H47" s="33">
        <f t="shared" si="17"/>
        <v>605135.30000000005</v>
      </c>
    </row>
    <row r="48" spans="1:8" x14ac:dyDescent="0.2">
      <c r="A48" s="47" t="s">
        <v>69</v>
      </c>
      <c r="B48" s="47" t="s">
        <v>74</v>
      </c>
      <c r="C48" s="40">
        <v>791.5</v>
      </c>
      <c r="D48" s="51">
        <f t="shared" si="0"/>
        <v>316.60000000000002</v>
      </c>
      <c r="E48" s="40">
        <v>751.9</v>
      </c>
      <c r="F48" s="51">
        <f t="shared" si="1"/>
        <v>451.14</v>
      </c>
      <c r="G48" s="41">
        <v>2523</v>
      </c>
      <c r="H48" s="33">
        <f t="shared" si="17"/>
        <v>1937008.02</v>
      </c>
    </row>
    <row r="49" spans="1:8" x14ac:dyDescent="0.2">
      <c r="A49" s="21"/>
      <c r="B49" s="21"/>
      <c r="C49" s="55"/>
      <c r="D49" s="55"/>
      <c r="E49" s="55"/>
      <c r="F49" s="55"/>
      <c r="G49" s="36"/>
      <c r="H49" s="36"/>
    </row>
    <row r="50" spans="1:8" x14ac:dyDescent="0.2">
      <c r="A50" s="46" t="s">
        <v>75</v>
      </c>
      <c r="B50" s="46" t="s">
        <v>70</v>
      </c>
      <c r="C50" s="40">
        <v>509.4</v>
      </c>
      <c r="D50" s="51">
        <f t="shared" si="0"/>
        <v>203.76</v>
      </c>
      <c r="E50" s="40">
        <v>387.7</v>
      </c>
      <c r="F50" s="51">
        <f t="shared" si="1"/>
        <v>232.61999999999998</v>
      </c>
      <c r="G50" s="41">
        <v>14724</v>
      </c>
      <c r="H50" s="33">
        <f t="shared" ref="H50:H52" si="18">(D50+F50)*G50</f>
        <v>6425259.1200000001</v>
      </c>
    </row>
    <row r="51" spans="1:8" x14ac:dyDescent="0.2">
      <c r="A51" s="46" t="s">
        <v>75</v>
      </c>
      <c r="B51" s="46" t="s">
        <v>71</v>
      </c>
      <c r="C51" s="40">
        <v>379.3</v>
      </c>
      <c r="D51" s="51">
        <f t="shared" si="0"/>
        <v>151.72</v>
      </c>
      <c r="E51" s="40">
        <v>278.3</v>
      </c>
      <c r="F51" s="51">
        <f t="shared" si="1"/>
        <v>166.98</v>
      </c>
      <c r="G51" s="41">
        <v>5726</v>
      </c>
      <c r="H51" s="33">
        <f t="shared" si="18"/>
        <v>1824876.2</v>
      </c>
    </row>
    <row r="52" spans="1:8" x14ac:dyDescent="0.2">
      <c r="A52" s="46" t="s">
        <v>75</v>
      </c>
      <c r="B52" s="46" t="s">
        <v>76</v>
      </c>
      <c r="C52" s="40">
        <v>315.10000000000002</v>
      </c>
      <c r="D52" s="51">
        <f t="shared" ref="D52" si="19">C52*0.4</f>
        <v>126.04000000000002</v>
      </c>
      <c r="E52" s="40">
        <v>230.2</v>
      </c>
      <c r="F52" s="51">
        <f t="shared" ref="F52" si="20">0.6*E52</f>
        <v>138.11999999999998</v>
      </c>
      <c r="G52" s="41">
        <v>940</v>
      </c>
      <c r="H52" s="33">
        <f t="shared" si="18"/>
        <v>248310.39999999997</v>
      </c>
    </row>
    <row r="53" spans="1:8" ht="18" x14ac:dyDescent="0.35">
      <c r="A53" s="14" t="s">
        <v>67</v>
      </c>
      <c r="B53" s="15"/>
      <c r="C53" s="15"/>
      <c r="D53" s="56"/>
      <c r="E53" s="15"/>
      <c r="F53" s="56"/>
      <c r="G53" s="16"/>
      <c r="H53" s="32">
        <f>SUM(H5:H40)</f>
        <v>41435044.560000002</v>
      </c>
    </row>
  </sheetData>
  <sheetProtection password="CA03" sheet="1" objects="1" scenarios="1" selectLockedCells="1"/>
  <mergeCells count="5">
    <mergeCell ref="A1:B1"/>
    <mergeCell ref="C1:D1"/>
    <mergeCell ref="E1:F1"/>
    <mergeCell ref="G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tabSelected="1" zoomScale="170" zoomScaleNormal="170" workbookViewId="0">
      <selection activeCell="B8" sqref="B8"/>
    </sheetView>
  </sheetViews>
  <sheetFormatPr baseColWidth="10" defaultColWidth="8.83203125" defaultRowHeight="15" x14ac:dyDescent="0.2"/>
  <cols>
    <col min="1" max="1" width="25.6640625" customWidth="1"/>
    <col min="2" max="2" width="12.6640625" customWidth="1"/>
    <col min="3" max="3" width="14.5" customWidth="1"/>
    <col min="4" max="4" width="14.1640625" customWidth="1"/>
    <col min="5" max="5" width="17.83203125" customWidth="1"/>
    <col min="6" max="6" width="22.5" bestFit="1" customWidth="1"/>
    <col min="7" max="7" width="17.5" bestFit="1" customWidth="1"/>
  </cols>
  <sheetData>
    <row r="1" spans="1:7" s="4" customFormat="1" ht="52.5" customHeight="1" x14ac:dyDescent="0.2">
      <c r="A1" s="69" t="s">
        <v>94</v>
      </c>
      <c r="B1" s="70"/>
      <c r="C1" s="70"/>
      <c r="D1" s="70"/>
      <c r="E1" s="70"/>
      <c r="F1" s="70"/>
      <c r="G1" s="71"/>
    </row>
    <row r="2" spans="1:7" s="4" customFormat="1" ht="52.5" customHeight="1" x14ac:dyDescent="0.2">
      <c r="A2" s="66" t="s">
        <v>92</v>
      </c>
      <c r="B2" s="67"/>
      <c r="C2" s="67"/>
      <c r="D2" s="67"/>
      <c r="E2" s="67"/>
      <c r="F2" s="67"/>
      <c r="G2" s="68"/>
    </row>
    <row r="3" spans="1:7" ht="25.5" customHeight="1" x14ac:dyDescent="0.2">
      <c r="A3" s="66" t="s">
        <v>95</v>
      </c>
      <c r="B3" s="67"/>
      <c r="C3" s="67"/>
      <c r="D3" s="67"/>
      <c r="E3" s="67"/>
      <c r="F3" s="67"/>
      <c r="G3" s="68"/>
    </row>
    <row r="4" spans="1:7" s="4" customFormat="1" ht="16" x14ac:dyDescent="0.2">
      <c r="A4" s="7" t="s">
        <v>39</v>
      </c>
      <c r="B4" s="43">
        <v>25</v>
      </c>
      <c r="C4" s="43">
        <v>10</v>
      </c>
      <c r="D4" s="43">
        <v>400</v>
      </c>
      <c r="E4" s="43">
        <f>B4+ (D4/4)+(C4*10)</f>
        <v>225</v>
      </c>
      <c r="F4" s="43">
        <v>1000</v>
      </c>
      <c r="G4" s="44">
        <f>E4*F4</f>
        <v>225000</v>
      </c>
    </row>
    <row r="5" spans="1:7" s="4" customFormat="1" ht="18" customHeight="1" x14ac:dyDescent="0.2">
      <c r="A5" s="64" t="s">
        <v>78</v>
      </c>
      <c r="B5" s="9" t="s">
        <v>60</v>
      </c>
      <c r="C5" s="10" t="s">
        <v>61</v>
      </c>
      <c r="D5" s="9" t="s">
        <v>63</v>
      </c>
      <c r="E5" s="9" t="s">
        <v>65</v>
      </c>
      <c r="F5" s="9" t="s">
        <v>85</v>
      </c>
      <c r="G5" s="9" t="s">
        <v>88</v>
      </c>
    </row>
    <row r="6" spans="1:7" ht="85.5" customHeight="1" x14ac:dyDescent="0.2">
      <c r="A6" s="65"/>
      <c r="B6" s="8" t="s">
        <v>66</v>
      </c>
      <c r="C6" s="8" t="s">
        <v>62</v>
      </c>
      <c r="D6" s="8" t="s">
        <v>64</v>
      </c>
      <c r="E6" s="8" t="s">
        <v>87</v>
      </c>
      <c r="F6" s="8" t="s">
        <v>86</v>
      </c>
      <c r="G6" s="25" t="s">
        <v>89</v>
      </c>
    </row>
    <row r="7" spans="1:7" s="4" customFormat="1" x14ac:dyDescent="0.2">
      <c r="A7" s="1"/>
      <c r="B7" s="1"/>
      <c r="C7" s="1"/>
      <c r="D7" s="1"/>
      <c r="E7" s="1"/>
      <c r="F7" s="1"/>
      <c r="G7" s="1"/>
    </row>
    <row r="8" spans="1:7" s="4" customFormat="1" ht="16" x14ac:dyDescent="0.2">
      <c r="A8" s="42" t="s">
        <v>77</v>
      </c>
      <c r="B8" s="40">
        <v>42.45</v>
      </c>
      <c r="C8" s="40">
        <v>11.03</v>
      </c>
      <c r="D8" s="40">
        <v>490.56</v>
      </c>
      <c r="E8" s="45">
        <f>SUM(B8+(D8/4)+(10*C8))</f>
        <v>275.39</v>
      </c>
      <c r="F8" s="6">
        <v>28635</v>
      </c>
      <c r="G8" s="26">
        <f>E8*F8</f>
        <v>7885792.6499999994</v>
      </c>
    </row>
    <row r="9" spans="1:7" x14ac:dyDescent="0.2">
      <c r="A9" s="1"/>
      <c r="B9" s="1"/>
      <c r="C9" s="1"/>
      <c r="D9" s="1"/>
      <c r="E9" s="1"/>
      <c r="F9" s="1"/>
      <c r="G9" s="1"/>
    </row>
    <row r="10" spans="1:7" ht="16" x14ac:dyDescent="0.2">
      <c r="A10" s="42" t="s">
        <v>40</v>
      </c>
      <c r="B10" s="40">
        <v>38.67</v>
      </c>
      <c r="C10" s="40">
        <v>12.23</v>
      </c>
      <c r="D10" s="40">
        <v>483.96</v>
      </c>
      <c r="E10" s="45">
        <f>SUM(B10+(D10/4)+(10*C10))</f>
        <v>281.96000000000004</v>
      </c>
      <c r="F10" s="6">
        <v>1033</v>
      </c>
      <c r="G10" s="5">
        <f>E10*F10</f>
        <v>291264.68000000005</v>
      </c>
    </row>
    <row r="11" spans="1:7" x14ac:dyDescent="0.2">
      <c r="A11" s="12"/>
      <c r="B11" s="12"/>
      <c r="C11" s="12"/>
      <c r="D11" s="12"/>
      <c r="E11" s="1"/>
      <c r="F11" s="1"/>
      <c r="G11" s="1"/>
    </row>
    <row r="12" spans="1:7" ht="16" x14ac:dyDescent="0.2">
      <c r="A12" s="42" t="s">
        <v>42</v>
      </c>
      <c r="B12" s="40">
        <v>27.35</v>
      </c>
      <c r="C12" s="40">
        <v>17.920000000000002</v>
      </c>
      <c r="D12" s="40">
        <v>319.81</v>
      </c>
      <c r="E12" s="45">
        <f>SUM(B12+(D12/4)+(10*C12))</f>
        <v>286.50250000000005</v>
      </c>
      <c r="F12" s="6">
        <v>1520</v>
      </c>
      <c r="G12" s="5">
        <f>E12*F12</f>
        <v>435483.8000000001</v>
      </c>
    </row>
    <row r="13" spans="1:7" x14ac:dyDescent="0.2">
      <c r="A13" s="12"/>
      <c r="B13" s="12"/>
      <c r="C13" s="12"/>
      <c r="D13" s="12"/>
      <c r="E13" s="1"/>
      <c r="F13" s="1"/>
      <c r="G13" s="1"/>
    </row>
    <row r="14" spans="1:7" ht="16" x14ac:dyDescent="0.2">
      <c r="A14" s="42" t="s">
        <v>43</v>
      </c>
      <c r="B14" s="40">
        <v>42.45</v>
      </c>
      <c r="C14" s="40">
        <v>11.32</v>
      </c>
      <c r="D14" s="40">
        <v>471.69</v>
      </c>
      <c r="E14" s="45">
        <f>SUM(B14+(D14/4)+(10*C14))</f>
        <v>273.57249999999999</v>
      </c>
      <c r="F14" s="6">
        <v>528</v>
      </c>
      <c r="G14" s="5">
        <f>E14*F14</f>
        <v>144446.28</v>
      </c>
    </row>
    <row r="15" spans="1:7" x14ac:dyDescent="0.2">
      <c r="A15" s="12"/>
      <c r="B15" s="12"/>
      <c r="C15" s="12"/>
      <c r="D15" s="12"/>
      <c r="E15" s="1"/>
      <c r="F15" s="1"/>
      <c r="G15" s="1"/>
    </row>
    <row r="16" spans="1:7" ht="16" x14ac:dyDescent="0.2">
      <c r="A16" s="42" t="s">
        <v>44</v>
      </c>
      <c r="B16" s="40">
        <v>33.01</v>
      </c>
      <c r="C16" s="40">
        <v>14.24</v>
      </c>
      <c r="D16" s="40">
        <v>357.54</v>
      </c>
      <c r="E16" s="45">
        <f>SUM(B16+(D16/4)+(10*C16))</f>
        <v>264.79500000000002</v>
      </c>
      <c r="F16" s="6">
        <v>376</v>
      </c>
      <c r="G16" s="5">
        <f>E16*F16</f>
        <v>99562.920000000013</v>
      </c>
    </row>
    <row r="17" spans="1:7" x14ac:dyDescent="0.2">
      <c r="A17" s="12"/>
      <c r="B17" s="12"/>
      <c r="C17" s="12"/>
      <c r="D17" s="12"/>
      <c r="E17" s="1"/>
      <c r="F17" s="1"/>
      <c r="G17" s="1"/>
    </row>
    <row r="18" spans="1:7" ht="16" x14ac:dyDescent="0.2">
      <c r="A18" s="42" t="s">
        <v>45</v>
      </c>
      <c r="B18" s="40">
        <v>42.45</v>
      </c>
      <c r="C18" s="40">
        <v>18.86</v>
      </c>
      <c r="D18" s="40">
        <v>384.9</v>
      </c>
      <c r="E18" s="45">
        <f>SUM(B18+(D18/4)+(10*C18))</f>
        <v>327.27499999999998</v>
      </c>
      <c r="F18" s="6">
        <v>444</v>
      </c>
      <c r="G18" s="5">
        <f>E18*F18</f>
        <v>145310.09999999998</v>
      </c>
    </row>
    <row r="19" spans="1:7" x14ac:dyDescent="0.2">
      <c r="A19" s="12"/>
      <c r="B19" s="12"/>
      <c r="C19" s="12"/>
      <c r="D19" s="12"/>
      <c r="E19" s="1"/>
      <c r="F19" s="1"/>
      <c r="G19" s="1"/>
    </row>
    <row r="20" spans="1:7" ht="16" x14ac:dyDescent="0.2">
      <c r="A20" s="42" t="s">
        <v>46</v>
      </c>
      <c r="B20" s="40">
        <v>42.45</v>
      </c>
      <c r="C20" s="40">
        <v>14.43</v>
      </c>
      <c r="D20" s="40">
        <v>443.39</v>
      </c>
      <c r="E20" s="45">
        <f>SUM(B20+(D20/4)+(10*C20))</f>
        <v>297.59750000000003</v>
      </c>
      <c r="F20" s="6">
        <v>450</v>
      </c>
      <c r="G20" s="5">
        <f>E20*F20</f>
        <v>133918.875</v>
      </c>
    </row>
    <row r="21" spans="1:7" x14ac:dyDescent="0.2">
      <c r="A21" s="12"/>
      <c r="B21" s="12"/>
      <c r="C21" s="12"/>
      <c r="D21" s="12"/>
      <c r="E21" s="1"/>
      <c r="F21" s="1"/>
      <c r="G21" s="1"/>
    </row>
    <row r="22" spans="1:7" s="4" customFormat="1" ht="16" x14ac:dyDescent="0.2">
      <c r="A22" s="42" t="s">
        <v>80</v>
      </c>
      <c r="B22" s="40">
        <v>44.33</v>
      </c>
      <c r="C22" s="40">
        <v>14.15</v>
      </c>
      <c r="D22" s="40">
        <v>424.52</v>
      </c>
      <c r="E22" s="45">
        <f>SUM(B22+(D22/4)+(10*C22))</f>
        <v>291.95999999999998</v>
      </c>
      <c r="F22" s="6">
        <v>481</v>
      </c>
      <c r="G22" s="5">
        <f>E22*F22</f>
        <v>140432.75999999998</v>
      </c>
    </row>
    <row r="23" spans="1:7" s="4" customFormat="1" x14ac:dyDescent="0.2">
      <c r="A23" s="12"/>
      <c r="B23" s="12"/>
      <c r="C23" s="12"/>
      <c r="D23" s="12"/>
      <c r="E23" s="1"/>
      <c r="F23" s="1"/>
      <c r="G23" s="1"/>
    </row>
    <row r="24" spans="1:7" s="4" customFormat="1" ht="16" x14ac:dyDescent="0.2">
      <c r="A24" s="42" t="s">
        <v>47</v>
      </c>
      <c r="B24" s="40">
        <v>37.729999999999997</v>
      </c>
      <c r="C24" s="40">
        <v>13.91</v>
      </c>
      <c r="D24" s="40">
        <v>352.83</v>
      </c>
      <c r="E24" s="45">
        <f>SUM(B24+(D24/4)+(10*C24))</f>
        <v>265.03750000000002</v>
      </c>
      <c r="F24" s="6">
        <v>295</v>
      </c>
      <c r="G24" s="5">
        <f>E24*F24</f>
        <v>78186.0625</v>
      </c>
    </row>
    <row r="25" spans="1:7" x14ac:dyDescent="0.2">
      <c r="A25" s="12"/>
      <c r="B25" s="12"/>
      <c r="C25" s="12"/>
      <c r="D25" s="12"/>
      <c r="E25" s="1"/>
      <c r="F25" s="1"/>
      <c r="G25" s="1"/>
    </row>
    <row r="26" spans="1:7" ht="16" x14ac:dyDescent="0.2">
      <c r="A26" s="42" t="s">
        <v>48</v>
      </c>
      <c r="B26" s="40">
        <v>46.22</v>
      </c>
      <c r="C26" s="40">
        <v>13.2</v>
      </c>
      <c r="D26" s="40">
        <v>339.62</v>
      </c>
      <c r="E26" s="45">
        <f>SUM(B26+(D26/4)+(10*C26))</f>
        <v>263.125</v>
      </c>
      <c r="F26" s="6">
        <v>2918</v>
      </c>
      <c r="G26" s="5">
        <f>E26*F26</f>
        <v>767798.75</v>
      </c>
    </row>
    <row r="27" spans="1:7" x14ac:dyDescent="0.2">
      <c r="A27" s="12"/>
      <c r="B27" s="12"/>
      <c r="C27" s="12"/>
      <c r="D27" s="12"/>
      <c r="E27" s="1"/>
      <c r="F27" s="1"/>
      <c r="G27" s="1"/>
    </row>
    <row r="28" spans="1:7" ht="16" x14ac:dyDescent="0.2">
      <c r="A28" s="42" t="s">
        <v>49</v>
      </c>
      <c r="B28" s="40">
        <v>41.5</v>
      </c>
      <c r="C28" s="40">
        <v>13.2</v>
      </c>
      <c r="D28" s="40">
        <v>386.79</v>
      </c>
      <c r="E28" s="45">
        <f>SUM(B28+(D28/4)+(10*C28))</f>
        <v>270.19749999999999</v>
      </c>
      <c r="F28" s="6">
        <v>1432</v>
      </c>
      <c r="G28" s="5">
        <f>E28*F28</f>
        <v>386922.82</v>
      </c>
    </row>
    <row r="29" spans="1:7" x14ac:dyDescent="0.2">
      <c r="A29" s="12"/>
      <c r="B29" s="12"/>
      <c r="C29" s="12"/>
      <c r="D29" s="12"/>
      <c r="E29" s="1"/>
      <c r="F29" s="1"/>
      <c r="G29" s="1"/>
    </row>
    <row r="30" spans="1:7" ht="16" x14ac:dyDescent="0.2">
      <c r="A30" s="42" t="s">
        <v>50</v>
      </c>
      <c r="B30" s="40">
        <v>42.45</v>
      </c>
      <c r="C30" s="40">
        <v>13.67</v>
      </c>
      <c r="D30" s="40">
        <v>490.56</v>
      </c>
      <c r="E30" s="45">
        <f>SUM(B30+(D30/4)+(10*C30))</f>
        <v>301.78999999999996</v>
      </c>
      <c r="F30" s="6">
        <v>7419</v>
      </c>
      <c r="G30" s="5">
        <f>E30*F30</f>
        <v>2238980.0099999998</v>
      </c>
    </row>
    <row r="31" spans="1:7" x14ac:dyDescent="0.2">
      <c r="A31" s="12"/>
      <c r="B31" s="12"/>
      <c r="C31" s="12"/>
      <c r="D31" s="12"/>
      <c r="E31" s="1"/>
      <c r="F31" s="1"/>
      <c r="G31" s="1"/>
    </row>
    <row r="32" spans="1:7" ht="16" x14ac:dyDescent="0.2">
      <c r="A32" s="42" t="s">
        <v>51</v>
      </c>
      <c r="B32" s="40">
        <v>36.79</v>
      </c>
      <c r="C32" s="40">
        <v>12.7</v>
      </c>
      <c r="D32" s="40">
        <v>399</v>
      </c>
      <c r="E32" s="45">
        <f>SUM(B32+(D32/4)+(10*C32))</f>
        <v>263.53999999999996</v>
      </c>
      <c r="F32" s="6">
        <v>1087</v>
      </c>
      <c r="G32" s="5">
        <f>E32*F32</f>
        <v>286467.98</v>
      </c>
    </row>
    <row r="33" spans="1:7" x14ac:dyDescent="0.2">
      <c r="A33" s="12"/>
      <c r="B33" s="12"/>
      <c r="C33" s="12"/>
      <c r="D33" s="12"/>
      <c r="E33" s="1"/>
      <c r="F33" s="1"/>
      <c r="G33" s="1"/>
    </row>
    <row r="34" spans="1:7" ht="16" x14ac:dyDescent="0.2">
      <c r="A34" s="42" t="s">
        <v>52</v>
      </c>
      <c r="B34" s="40">
        <v>33.01</v>
      </c>
      <c r="C34" s="40">
        <v>13.5</v>
      </c>
      <c r="D34" s="40">
        <v>372.64</v>
      </c>
      <c r="E34" s="45">
        <f>SUM(B34+(D34/4)+(10*C34))</f>
        <v>261.16999999999996</v>
      </c>
      <c r="F34" s="6">
        <v>581</v>
      </c>
      <c r="G34" s="5">
        <f>E34*F34</f>
        <v>151739.76999999999</v>
      </c>
    </row>
    <row r="35" spans="1:7" x14ac:dyDescent="0.2">
      <c r="A35" s="12"/>
      <c r="B35" s="12"/>
      <c r="C35" s="12"/>
      <c r="D35" s="12"/>
      <c r="E35" s="1"/>
      <c r="F35" s="1"/>
      <c r="G35" s="1"/>
    </row>
    <row r="36" spans="1:7" ht="16" x14ac:dyDescent="0.2">
      <c r="A36" s="42" t="s">
        <v>53</v>
      </c>
      <c r="B36" s="40">
        <v>33.01</v>
      </c>
      <c r="C36" s="40">
        <v>11.32</v>
      </c>
      <c r="D36" s="40">
        <v>566.03</v>
      </c>
      <c r="E36" s="45">
        <f>SUM(B36+(D36/4)+(10*C36))</f>
        <v>287.71749999999997</v>
      </c>
      <c r="F36" s="6">
        <v>327</v>
      </c>
      <c r="G36" s="5">
        <f>E36*F36</f>
        <v>94083.622499999998</v>
      </c>
    </row>
    <row r="37" spans="1:7" x14ac:dyDescent="0.2">
      <c r="A37" s="12"/>
      <c r="B37" s="12"/>
      <c r="C37" s="12"/>
      <c r="D37" s="12"/>
      <c r="E37" s="1"/>
      <c r="F37" s="1"/>
      <c r="G37" s="1"/>
    </row>
    <row r="38" spans="1:7" ht="16" x14ac:dyDescent="0.2">
      <c r="A38" s="42" t="s">
        <v>54</v>
      </c>
      <c r="B38" s="40">
        <v>36.79</v>
      </c>
      <c r="C38" s="40">
        <v>15.73</v>
      </c>
      <c r="D38" s="40">
        <v>380.18</v>
      </c>
      <c r="E38" s="45">
        <f>SUM(B38+(D38/4)+(10*C38))</f>
        <v>289.13499999999999</v>
      </c>
      <c r="F38" s="6">
        <v>1114</v>
      </c>
      <c r="G38" s="5">
        <f>E38*F38</f>
        <v>322096.39</v>
      </c>
    </row>
    <row r="39" spans="1:7" x14ac:dyDescent="0.2">
      <c r="A39" s="12"/>
      <c r="B39" s="12"/>
      <c r="C39" s="12"/>
      <c r="D39" s="12"/>
      <c r="E39" s="1"/>
      <c r="F39" s="1"/>
      <c r="G39" s="1"/>
    </row>
    <row r="40" spans="1:7" ht="16" x14ac:dyDescent="0.2">
      <c r="A40" s="42" t="s">
        <v>55</v>
      </c>
      <c r="B40" s="40">
        <v>35.840000000000003</v>
      </c>
      <c r="C40" s="40">
        <v>11.27</v>
      </c>
      <c r="D40" s="40">
        <v>533.96</v>
      </c>
      <c r="E40" s="45">
        <f>SUM(B40+(D40/4)+(10*C40))</f>
        <v>282.02999999999997</v>
      </c>
      <c r="F40" s="6">
        <v>2035</v>
      </c>
      <c r="G40" s="5">
        <f>E40*F40</f>
        <v>573931.04999999993</v>
      </c>
    </row>
    <row r="41" spans="1:7" x14ac:dyDescent="0.2">
      <c r="A41" s="12"/>
      <c r="B41" s="12"/>
      <c r="C41" s="12"/>
      <c r="D41" s="12"/>
      <c r="E41" s="1"/>
      <c r="F41" s="1"/>
      <c r="G41" s="1"/>
    </row>
    <row r="42" spans="1:7" ht="16" x14ac:dyDescent="0.2">
      <c r="A42" s="42" t="s">
        <v>56</v>
      </c>
      <c r="B42" s="40">
        <v>45.28</v>
      </c>
      <c r="C42" s="40">
        <v>12.58</v>
      </c>
      <c r="D42" s="40">
        <v>432.36</v>
      </c>
      <c r="E42" s="45">
        <f>SUM(B42+(D42/4)+(10*C42))</f>
        <v>279.17</v>
      </c>
      <c r="F42" s="6">
        <v>2470</v>
      </c>
      <c r="G42" s="5">
        <f>E42*F42</f>
        <v>689549.9</v>
      </c>
    </row>
    <row r="43" spans="1:7" x14ac:dyDescent="0.2">
      <c r="A43" s="12"/>
      <c r="B43" s="12"/>
      <c r="C43" s="12"/>
      <c r="D43" s="12"/>
      <c r="E43" s="1"/>
      <c r="F43" s="1"/>
      <c r="G43" s="1"/>
    </row>
    <row r="44" spans="1:7" ht="16" x14ac:dyDescent="0.2">
      <c r="A44" s="42" t="s">
        <v>57</v>
      </c>
      <c r="B44" s="40">
        <v>45.28</v>
      </c>
      <c r="C44" s="40">
        <v>14.9</v>
      </c>
      <c r="D44" s="40">
        <v>539.62</v>
      </c>
      <c r="E44" s="45">
        <f>SUM(B44+(D44/4)+(10*C44))</f>
        <v>329.185</v>
      </c>
      <c r="F44" s="6">
        <v>176</v>
      </c>
      <c r="G44" s="5">
        <f>E44*F44</f>
        <v>57936.56</v>
      </c>
    </row>
    <row r="45" spans="1:7" x14ac:dyDescent="0.2">
      <c r="A45" s="12"/>
      <c r="B45" s="12"/>
      <c r="C45" s="12"/>
      <c r="D45" s="12"/>
      <c r="E45" s="1"/>
      <c r="F45" s="1"/>
      <c r="G45" s="1"/>
    </row>
    <row r="46" spans="1:7" ht="16" x14ac:dyDescent="0.2">
      <c r="A46" s="42" t="s">
        <v>58</v>
      </c>
      <c r="B46" s="40">
        <v>40.56</v>
      </c>
      <c r="C46" s="40">
        <v>10.84</v>
      </c>
      <c r="D46" s="40">
        <v>490.56</v>
      </c>
      <c r="E46" s="45">
        <f>SUM(B46+(D46/4)+(10*C46))</f>
        <v>271.60000000000002</v>
      </c>
      <c r="F46" s="6">
        <v>1842</v>
      </c>
      <c r="G46" s="5">
        <f>E46*F46</f>
        <v>500287.20000000007</v>
      </c>
    </row>
    <row r="47" spans="1:7" x14ac:dyDescent="0.2">
      <c r="A47" s="12"/>
      <c r="B47" s="12"/>
      <c r="C47" s="12"/>
      <c r="D47" s="12"/>
      <c r="E47" s="1"/>
      <c r="F47" s="1"/>
      <c r="G47" s="1"/>
    </row>
    <row r="48" spans="1:7" ht="16" x14ac:dyDescent="0.2">
      <c r="A48" s="42" t="s">
        <v>59</v>
      </c>
      <c r="B48" s="40">
        <v>60.37</v>
      </c>
      <c r="C48" s="40">
        <v>14.15</v>
      </c>
      <c r="D48" s="40">
        <v>470.75</v>
      </c>
      <c r="E48" s="45">
        <f>SUM(B48+(D48/4)+(10*C48))</f>
        <v>319.5575</v>
      </c>
      <c r="F48" s="6">
        <v>3145</v>
      </c>
      <c r="G48" s="5">
        <f>E48*F48</f>
        <v>1005008.3375</v>
      </c>
    </row>
    <row r="49" spans="1:7" ht="18" x14ac:dyDescent="0.35">
      <c r="A49" s="17" t="s">
        <v>90</v>
      </c>
      <c r="B49" s="18"/>
      <c r="C49" s="18"/>
      <c r="D49" s="18"/>
      <c r="E49" s="18"/>
      <c r="F49" s="19"/>
      <c r="G49" s="31">
        <f>SUM(G8:G48)</f>
        <v>16429200.5175</v>
      </c>
    </row>
  </sheetData>
  <sheetProtection password="CA03" sheet="1" objects="1" scenarios="1" selectLockedCells="1"/>
  <mergeCells count="4">
    <mergeCell ref="A5:A6"/>
    <mergeCell ref="A3:G3"/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Sträckor med fast pris</vt:lpstr>
      <vt:lpstr>Rörligt pris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MaSjogre</dc:creator>
  <cp:lastModifiedBy>Magnus Eliason</cp:lastModifiedBy>
  <cp:lastPrinted>2018-10-19T11:34:10Z</cp:lastPrinted>
  <dcterms:created xsi:type="dcterms:W3CDTF">2015-02-24T12:38:39Z</dcterms:created>
  <dcterms:modified xsi:type="dcterms:W3CDTF">2019-01-10T09:51:19Z</dcterms:modified>
</cp:coreProperties>
</file>